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Sheet3" sheetId="3" r:id="rId1"/>
    <sheet name="Sheet2" sheetId="5" r:id="rId2"/>
    <sheet name="Sheet4" sheetId="6" r:id="rId3"/>
    <sheet name="Sheet1" sheetId="4" r:id="rId4"/>
  </sheets>
  <definedNames>
    <definedName name="_xlnm.Print_Area" localSheetId="0">Sheet3!$C$1:$H$35</definedName>
  </definedNames>
  <calcPr calcId="125725"/>
</workbook>
</file>

<file path=xl/calcChain.xml><?xml version="1.0" encoding="utf-8"?>
<calcChain xmlns="http://schemas.openxmlformats.org/spreadsheetml/2006/main">
  <c r="E6" i="3"/>
  <c r="F6" s="1"/>
  <c r="F7" s="1"/>
  <c r="E7"/>
  <c r="G7"/>
  <c r="G11"/>
  <c r="F11" s="1"/>
  <c r="F16" s="1"/>
  <c r="G12"/>
  <c r="F13"/>
  <c r="F14"/>
  <c r="F15"/>
  <c r="G15"/>
  <c r="E16"/>
  <c r="G16"/>
  <c r="F18"/>
  <c r="G18"/>
  <c r="G19"/>
  <c r="F20"/>
  <c r="G20" s="1"/>
  <c r="G26" s="1"/>
  <c r="G27" s="1"/>
  <c r="F21"/>
  <c r="G21" s="1"/>
  <c r="G22"/>
  <c r="G23"/>
  <c r="G24"/>
  <c r="G25"/>
  <c r="E26"/>
  <c r="E27" s="1"/>
  <c r="G33"/>
  <c r="G34"/>
  <c r="E35"/>
  <c r="F35"/>
  <c r="G35"/>
  <c r="F26" l="1"/>
  <c r="F27" s="1"/>
</calcChain>
</file>

<file path=xl/sharedStrings.xml><?xml version="1.0" encoding="utf-8"?>
<sst xmlns="http://schemas.openxmlformats.org/spreadsheetml/2006/main" count="74" uniqueCount="44">
  <si>
    <t>Federal</t>
  </si>
  <si>
    <t>Match</t>
  </si>
  <si>
    <t>Total</t>
  </si>
  <si>
    <t>Sponsor</t>
  </si>
  <si>
    <t>DSS</t>
  </si>
  <si>
    <t>GADABOUT</t>
  </si>
  <si>
    <t>Catholic Charities</t>
  </si>
  <si>
    <t>Ithaca Carshare</t>
  </si>
  <si>
    <t>FISH</t>
  </si>
  <si>
    <t>Section 5310 - Elderly &amp; Individuals with Disabilities</t>
  </si>
  <si>
    <t>Purchase up to six paratransit buses</t>
  </si>
  <si>
    <t>CCETC</t>
  </si>
  <si>
    <t>Challenge Inc.</t>
  </si>
  <si>
    <t>Description</t>
  </si>
  <si>
    <t>Section 5316 - Job Access and Reverse Commute</t>
  </si>
  <si>
    <t>TOTAL</t>
  </si>
  <si>
    <t>Section 5317 - New Freedom</t>
  </si>
  <si>
    <t>Extend ADA paratransit service for employment, medical and other trips</t>
  </si>
  <si>
    <t>Women's Opportunity Center</t>
  </si>
  <si>
    <t>Volunteer Transportation - Medical 2012</t>
  </si>
  <si>
    <t>application</t>
  </si>
  <si>
    <t>Human Services Coalition - 2-1-1</t>
  </si>
  <si>
    <t>Operating Assistance: Service to Challenge Industries</t>
  </si>
  <si>
    <t>Operating Assistance: Ithaca Carshare, GIAC, Way2Go Partnership to increase car-share access for low-income residents 2012</t>
  </si>
  <si>
    <t>Mobility Management: Way2Go Community Mobility Education/Coordinated Travel Training Program 2012</t>
  </si>
  <si>
    <t>Mobility Management: Travel Training for Adults with Disabilities 2012</t>
  </si>
  <si>
    <t>Operating Assistance: CityVan 2012</t>
  </si>
  <si>
    <t>Operating Assistance: Critical Needs Car Repair Loans 2012</t>
  </si>
  <si>
    <t>Operating Assistance: Working Families Gas Cards</t>
  </si>
  <si>
    <t xml:space="preserve">Operating Assistance: Getting to Work Gas Cards </t>
  </si>
  <si>
    <t>Mobility Management: Community Outreach for Livable Communities 2012</t>
  </si>
  <si>
    <t xml:space="preserve">Mobility Management: Way2Go Rideshare/Mobility Choice Marketing Program 2012 </t>
  </si>
  <si>
    <t>Operating Assistance: Homelessness Prevention Transportation Support - Gas Cards</t>
  </si>
  <si>
    <t>Subtotal Mobility Management:</t>
  </si>
  <si>
    <t>Subtotal Operating Assistance</t>
  </si>
  <si>
    <t>Mobility Management: Transportation Data Management and Call Center Services 2012</t>
  </si>
  <si>
    <t>contract</t>
  </si>
  <si>
    <t>TOTAL JARC</t>
  </si>
  <si>
    <t>DM</t>
  </si>
  <si>
    <t>TCAT</t>
  </si>
  <si>
    <t>Operating Assistance: Vanpools 2012</t>
  </si>
  <si>
    <t>Priority Projects for FTA Section 5310, 5316 and 5317 Programs for FFY 2012</t>
  </si>
  <si>
    <t>Table B. Tompkins County Coordinated Public Transit-Human Services Transportation Plan</t>
  </si>
  <si>
    <t>1 new vanpool in 2012.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</si>
</sst>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0" applyNumberFormat="1" applyFont="1" applyBorder="1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4" fontId="0" fillId="0" borderId="0" xfId="0" applyNumberFormat="1"/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35"/>
  <sheetViews>
    <sheetView tabSelected="1" topLeftCell="C1" workbookViewId="0">
      <selection activeCell="H11" sqref="H11"/>
    </sheetView>
  </sheetViews>
  <sheetFormatPr defaultRowHeight="12.75"/>
  <cols>
    <col min="2" max="2" width="5.28515625" customWidth="1"/>
    <col min="3" max="3" width="19.7109375" customWidth="1"/>
    <col min="4" max="4" width="38.28515625" customWidth="1"/>
    <col min="5" max="5" width="12.42578125" bestFit="1" customWidth="1"/>
    <col min="6" max="6" width="12.28515625" bestFit="1" customWidth="1"/>
    <col min="7" max="7" width="12.42578125" bestFit="1" customWidth="1"/>
    <col min="8" max="8" width="16.28515625" customWidth="1"/>
    <col min="9" max="9" width="12.140625" customWidth="1"/>
  </cols>
  <sheetData>
    <row r="1" spans="3:9" ht="15.75">
      <c r="C1" s="12" t="s">
        <v>42</v>
      </c>
      <c r="I1" s="23">
        <v>40713</v>
      </c>
    </row>
    <row r="2" spans="3:9" ht="15.75">
      <c r="C2" s="24" t="s">
        <v>41</v>
      </c>
      <c r="I2" s="23"/>
    </row>
    <row r="3" spans="3:9">
      <c r="I3" s="14" t="s">
        <v>38</v>
      </c>
    </row>
    <row r="4" spans="3:9">
      <c r="C4" s="3" t="s">
        <v>9</v>
      </c>
    </row>
    <row r="5" spans="3:9">
      <c r="C5" t="s">
        <v>3</v>
      </c>
      <c r="D5" t="s">
        <v>13</v>
      </c>
      <c r="E5" s="1" t="s">
        <v>0</v>
      </c>
      <c r="F5" s="1" t="s">
        <v>1</v>
      </c>
      <c r="G5" s="1" t="s">
        <v>2</v>
      </c>
    </row>
    <row r="6" spans="3:9">
      <c r="C6" s="2" t="s">
        <v>5</v>
      </c>
      <c r="D6" s="2" t="s">
        <v>10</v>
      </c>
      <c r="E6" s="6">
        <f>+G6*0.8</f>
        <v>256000</v>
      </c>
      <c r="F6" s="6">
        <f>+G6-E6</f>
        <v>64000</v>
      </c>
      <c r="G6" s="6">
        <v>320000</v>
      </c>
    </row>
    <row r="7" spans="3:9">
      <c r="D7" s="10" t="s">
        <v>15</v>
      </c>
      <c r="E7" s="11">
        <f>+E6</f>
        <v>256000</v>
      </c>
      <c r="F7" s="11">
        <f>+F6</f>
        <v>64000</v>
      </c>
      <c r="G7" s="11">
        <f>+G6</f>
        <v>320000</v>
      </c>
    </row>
    <row r="9" spans="3:9">
      <c r="C9" s="3" t="s">
        <v>14</v>
      </c>
    </row>
    <row r="10" spans="3:9">
      <c r="C10" t="s">
        <v>3</v>
      </c>
      <c r="D10" t="s">
        <v>13</v>
      </c>
      <c r="E10" s="1" t="s">
        <v>0</v>
      </c>
      <c r="F10" s="1" t="s">
        <v>1</v>
      </c>
      <c r="G10" s="1" t="s">
        <v>2</v>
      </c>
    </row>
    <row r="11" spans="3:9" ht="38.25">
      <c r="C11" s="2" t="s">
        <v>11</v>
      </c>
      <c r="D11" s="16" t="s">
        <v>24</v>
      </c>
      <c r="E11" s="6">
        <v>217000</v>
      </c>
      <c r="F11" s="6">
        <f>+G11-E11</f>
        <v>54250</v>
      </c>
      <c r="G11" s="6">
        <f>+E11/0.8</f>
        <v>271250</v>
      </c>
      <c r="I11" s="14" t="s">
        <v>36</v>
      </c>
    </row>
    <row r="12" spans="3:9" ht="38.25">
      <c r="C12" s="2" t="s">
        <v>11</v>
      </c>
      <c r="D12" s="16" t="s">
        <v>31</v>
      </c>
      <c r="E12" s="6">
        <v>165000</v>
      </c>
      <c r="F12" s="6">
        <v>41250</v>
      </c>
      <c r="G12" s="6">
        <f>+E12/0.8</f>
        <v>206250</v>
      </c>
      <c r="I12" t="s">
        <v>20</v>
      </c>
    </row>
    <row r="13" spans="3:9" ht="25.5">
      <c r="C13" s="4" t="s">
        <v>4</v>
      </c>
      <c r="D13" s="16" t="s">
        <v>30</v>
      </c>
      <c r="E13" s="6">
        <v>12500</v>
      </c>
      <c r="F13" s="6">
        <f>+G13*0.2</f>
        <v>3125</v>
      </c>
      <c r="G13" s="7">
        <v>15625</v>
      </c>
      <c r="I13" t="s">
        <v>20</v>
      </c>
    </row>
    <row r="14" spans="3:9" ht="25.5">
      <c r="C14" s="13" t="s">
        <v>12</v>
      </c>
      <c r="D14" s="19" t="s">
        <v>25</v>
      </c>
      <c r="E14" s="5">
        <v>7000</v>
      </c>
      <c r="F14" s="5">
        <f>+G14*0.2</f>
        <v>1750</v>
      </c>
      <c r="G14" s="5">
        <v>8750</v>
      </c>
      <c r="I14" t="s">
        <v>20</v>
      </c>
    </row>
    <row r="15" spans="3:9" ht="25.5">
      <c r="C15" s="9" t="s">
        <v>21</v>
      </c>
      <c r="D15" s="19" t="s">
        <v>35</v>
      </c>
      <c r="E15" s="5">
        <v>57000</v>
      </c>
      <c r="F15" s="5">
        <f>+G15*0.2</f>
        <v>14250</v>
      </c>
      <c r="G15" s="5">
        <f>+E15/0.8</f>
        <v>71250</v>
      </c>
      <c r="I15" t="s">
        <v>20</v>
      </c>
    </row>
    <row r="16" spans="3:9">
      <c r="C16" s="4"/>
      <c r="D16" s="18" t="s">
        <v>33</v>
      </c>
      <c r="E16" s="6">
        <f>SUM(E11:E15)</f>
        <v>458500</v>
      </c>
      <c r="F16" s="6">
        <f>SUM(F11:F15)</f>
        <v>114625</v>
      </c>
      <c r="G16" s="6">
        <f>SUM(G11:G15)</f>
        <v>573125</v>
      </c>
    </row>
    <row r="17" spans="3:10">
      <c r="C17" s="4"/>
      <c r="D17" s="16"/>
      <c r="E17" s="6"/>
      <c r="F17" s="6"/>
      <c r="G17" s="7"/>
    </row>
    <row r="18" spans="3:10">
      <c r="C18" s="2" t="s">
        <v>4</v>
      </c>
      <c r="D18" s="17" t="s">
        <v>26</v>
      </c>
      <c r="E18" s="6">
        <v>84000</v>
      </c>
      <c r="F18" s="6">
        <f>+E18</f>
        <v>84000</v>
      </c>
      <c r="G18" s="6">
        <f t="shared" ref="G18:G25" si="0">+F18+E18</f>
        <v>168000</v>
      </c>
      <c r="I18" s="14" t="s">
        <v>36</v>
      </c>
    </row>
    <row r="19" spans="3:10" ht="25.5">
      <c r="C19" s="4" t="s">
        <v>6</v>
      </c>
      <c r="D19" s="19" t="s">
        <v>27</v>
      </c>
      <c r="E19" s="5">
        <v>30000</v>
      </c>
      <c r="F19" s="5">
        <v>30000</v>
      </c>
      <c r="G19" s="5">
        <f t="shared" si="0"/>
        <v>60000</v>
      </c>
      <c r="I19" t="s">
        <v>20</v>
      </c>
    </row>
    <row r="20" spans="3:10" ht="25.5">
      <c r="C20" s="4" t="s">
        <v>5</v>
      </c>
      <c r="D20" s="19" t="s">
        <v>22</v>
      </c>
      <c r="E20" s="5">
        <v>11114</v>
      </c>
      <c r="F20" s="5">
        <f>+E20</f>
        <v>11114</v>
      </c>
      <c r="G20" s="5">
        <f t="shared" si="0"/>
        <v>22228</v>
      </c>
      <c r="I20" t="s">
        <v>20</v>
      </c>
    </row>
    <row r="21" spans="3:10" ht="39.75" customHeight="1">
      <c r="C21" s="4" t="s">
        <v>7</v>
      </c>
      <c r="D21" s="20" t="s">
        <v>23</v>
      </c>
      <c r="E21" s="5">
        <v>29535</v>
      </c>
      <c r="F21" s="5">
        <f>+E21</f>
        <v>29535</v>
      </c>
      <c r="G21" s="5">
        <f t="shared" si="0"/>
        <v>59070</v>
      </c>
      <c r="I21" t="s">
        <v>20</v>
      </c>
    </row>
    <row r="22" spans="3:10" ht="25.5">
      <c r="C22" s="4" t="s">
        <v>4</v>
      </c>
      <c r="D22" s="19" t="s">
        <v>28</v>
      </c>
      <c r="E22" s="5">
        <v>7000</v>
      </c>
      <c r="F22" s="6">
        <v>7000</v>
      </c>
      <c r="G22" s="15">
        <f t="shared" si="0"/>
        <v>14000</v>
      </c>
      <c r="I22" t="s">
        <v>20</v>
      </c>
    </row>
    <row r="23" spans="3:10" ht="25.5">
      <c r="C23" s="9" t="s">
        <v>18</v>
      </c>
      <c r="D23" s="19" t="s">
        <v>29</v>
      </c>
      <c r="E23" s="5">
        <v>1200</v>
      </c>
      <c r="F23" s="5">
        <v>1200</v>
      </c>
      <c r="G23" s="5">
        <f t="shared" si="0"/>
        <v>2400</v>
      </c>
      <c r="I23" t="s">
        <v>20</v>
      </c>
    </row>
    <row r="24" spans="3:10" ht="38.25">
      <c r="C24" s="4" t="s">
        <v>4</v>
      </c>
      <c r="D24" s="16" t="s">
        <v>32</v>
      </c>
      <c r="E24" s="6">
        <v>10000</v>
      </c>
      <c r="F24" s="6">
        <v>10000</v>
      </c>
      <c r="G24" s="7">
        <f t="shared" si="0"/>
        <v>20000</v>
      </c>
      <c r="I24" t="s">
        <v>20</v>
      </c>
    </row>
    <row r="25" spans="3:10">
      <c r="C25" s="4" t="s">
        <v>39</v>
      </c>
      <c r="D25" s="16" t="s">
        <v>40</v>
      </c>
      <c r="E25" s="6">
        <v>8400</v>
      </c>
      <c r="F25" s="6">
        <v>8400</v>
      </c>
      <c r="G25" s="7">
        <f t="shared" si="0"/>
        <v>16800</v>
      </c>
      <c r="I25" t="s">
        <v>20</v>
      </c>
      <c r="J25" t="s">
        <v>43</v>
      </c>
    </row>
    <row r="26" spans="3:10">
      <c r="D26" s="18" t="s">
        <v>34</v>
      </c>
      <c r="E26" s="11">
        <f>SUM(E18:E25)</f>
        <v>181249</v>
      </c>
      <c r="F26" s="11">
        <f>SUM(F18:F25)</f>
        <v>181249</v>
      </c>
      <c r="G26" s="11">
        <f>SUM(G18:G25)</f>
        <v>362498</v>
      </c>
    </row>
    <row r="27" spans="3:10">
      <c r="D27" s="21" t="s">
        <v>37</v>
      </c>
      <c r="E27" s="22">
        <f>+E26+E16</f>
        <v>639749</v>
      </c>
      <c r="F27" s="22">
        <f>+F26+F16</f>
        <v>295874</v>
      </c>
      <c r="G27" s="22">
        <f>+G26+G16</f>
        <v>935623</v>
      </c>
    </row>
    <row r="28" spans="3:10">
      <c r="D28" s="21"/>
      <c r="E28" s="22"/>
      <c r="F28" s="22"/>
      <c r="G28" s="22"/>
    </row>
    <row r="31" spans="3:10">
      <c r="C31" s="3" t="s">
        <v>16</v>
      </c>
    </row>
    <row r="32" spans="3:10">
      <c r="C32" t="s">
        <v>3</v>
      </c>
      <c r="D32" t="s">
        <v>13</v>
      </c>
      <c r="E32" s="1" t="s">
        <v>0</v>
      </c>
      <c r="F32" s="1" t="s">
        <v>1</v>
      </c>
      <c r="G32" s="1" t="s">
        <v>2</v>
      </c>
    </row>
    <row r="33" spans="3:9">
      <c r="C33" s="4" t="s">
        <v>8</v>
      </c>
      <c r="D33" s="9" t="s">
        <v>19</v>
      </c>
      <c r="E33" s="5">
        <v>11500</v>
      </c>
      <c r="F33" s="5">
        <v>11500</v>
      </c>
      <c r="G33" s="5">
        <f>+F33+E33</f>
        <v>23000</v>
      </c>
      <c r="I33" t="s">
        <v>20</v>
      </c>
    </row>
    <row r="34" spans="3:9" ht="25.5">
      <c r="C34" s="4" t="s">
        <v>5</v>
      </c>
      <c r="D34" s="8" t="s">
        <v>17</v>
      </c>
      <c r="E34" s="6">
        <v>50000</v>
      </c>
      <c r="F34" s="6">
        <v>50000</v>
      </c>
      <c r="G34" s="6">
        <f>+F34+E34</f>
        <v>100000</v>
      </c>
      <c r="I34" s="14" t="s">
        <v>36</v>
      </c>
    </row>
    <row r="35" spans="3:9">
      <c r="D35" s="10" t="s">
        <v>15</v>
      </c>
      <c r="E35" s="11">
        <f>SUM(E33:E34)</f>
        <v>61500</v>
      </c>
      <c r="F35" s="11">
        <f>SUM(F33:F34)</f>
        <v>61500</v>
      </c>
      <c r="G35" s="11">
        <f>SUM(G33:G34)</f>
        <v>123000</v>
      </c>
    </row>
  </sheetData>
  <phoneticPr fontId="0" type="noConversion"/>
  <pageMargins left="0.49" right="0.5" top="0.75" bottom="0.75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Sheet3</vt:lpstr>
      <vt:lpstr>Sheet2</vt:lpstr>
      <vt:lpstr>Sheet4</vt:lpstr>
      <vt:lpstr>Sheet1</vt:lpstr>
      <vt:lpstr>Sheet3!Print_Area</vt:lpstr>
    </vt:vector>
  </TitlesOfParts>
  <Company>OTDA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50b002</dc:creator>
  <cp:lastModifiedBy>50b002</cp:lastModifiedBy>
  <cp:lastPrinted>2011-06-24T17:37:17Z</cp:lastPrinted>
  <dcterms:created xsi:type="dcterms:W3CDTF">2010-04-29T13:50:29Z</dcterms:created>
  <dcterms:modified xsi:type="dcterms:W3CDTF">2011-06-24T17:38:09Z</dcterms:modified>
</cp:coreProperties>
</file>