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96" windowWidth="1845" windowHeight="1440" tabRatio="434" activeTab="0"/>
  </bookViews>
  <sheets>
    <sheet name="Draft 2011 Budget; Way2Go use" sheetId="1" r:id="rId1"/>
    <sheet name="Advertising Estimat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CCE</author>
    <author>Chrisophia</author>
  </authors>
  <commentList>
    <comment ref="C79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Reduced from $800 in Dwight's budget to cover 40hr week for TT Coord</t>
        </r>
      </text>
    </comment>
    <comment ref="C67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Reduced from $1408. in Dwight's budget, to cover 40hr week for TT Coord.</t>
        </r>
      </text>
    </comment>
    <comment ref="B75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Based on prior year costs and position needs, estimated $150 for PM, $250 for Ed. II incl. website research, $50 for halftime. Ed.</t>
        </r>
      </text>
    </comment>
    <comment ref="B76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$400 for Chamber mailing; $200 other postage. Significant vanpool and rideshare marketing/postage costs are covered by other collaborators and grants.</t>
        </r>
      </text>
    </comment>
    <comment ref="B77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Our prior costs are quite low, but increased slightly to cover more staff.</t>
        </r>
      </text>
    </comment>
    <comment ref="B79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We have not paid for meeting rooms, but I budgetted in case needed to work with employers.</t>
        </r>
      </text>
    </comment>
    <comment ref="B80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For volunteer travel trainers, other peer educators or other volunteers.
</t>
        </r>
      </text>
    </comment>
    <comment ref="B81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Meetings with transportation prof's, travel training orgs, employer talks</t>
        </r>
      </text>
    </comment>
    <comment ref="B83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For possible use by travel trainers and for ESL education, such as to TCAT</t>
        </r>
      </text>
    </comment>
    <comment ref="B84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Most estimates from Staples and DELL:
2 desks: $350 total
1 laptop computer: $1000
1 desktop computer: $500
2 phones: $100
In design (add user): $100
Misc. add'tl software or equip: $250</t>
        </r>
      </text>
    </comment>
    <comment ref="B86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$900 B&amp;W copies for transportfolio
$600 mini guide to services and other copies</t>
        </r>
      </text>
    </comment>
    <comment ref="B87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$600 Transportfolio lables
$100 Another banner, such as customized for Ithaca Festival
$300 300 W2G posters
$500 3,000 W2G biz cards for general, employer, travel training
$300 1000 W2G rack cards
$300 500 W2G post cards
$400 Misc. printing
</t>
        </r>
      </text>
    </comment>
    <comment ref="B89" authorId="1">
      <text>
        <r>
          <rPr>
            <b/>
            <sz val="9"/>
            <rFont val="Arial"/>
            <family val="0"/>
          </rPr>
          <t>Chrisophia:</t>
        </r>
        <r>
          <rPr>
            <sz val="9"/>
            <rFont val="Arial"/>
            <family val="0"/>
          </rPr>
          <t xml:space="preserve">
$2000 Feasiability research/social media consultant
$6000 How-to, social marketing and prof. training video clips
</t>
        </r>
      </text>
    </comment>
    <comment ref="B91" authorId="1">
      <text>
        <r>
          <rPr>
            <b/>
            <sz val="9"/>
            <rFont val="Arial"/>
            <family val="0"/>
          </rPr>
          <t>Chrisophia:</t>
        </r>
        <r>
          <rPr>
            <sz val="9"/>
            <rFont val="Arial"/>
            <family val="0"/>
          </rPr>
          <t xml:space="preserve">
Way2Go-branded materials tweaking; design of Travel Training marketing materials;
Website design consult</t>
        </r>
      </text>
    </comment>
    <comment ref="B88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See Advertising Estimates worksheet</t>
        </r>
      </text>
    </comment>
    <comment ref="B90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For consultation on employer services and travel training marketing and outreach </t>
        </r>
      </text>
    </comment>
    <comment ref="B92" authorId="0">
      <text>
        <r>
          <rPr>
            <b/>
            <sz val="8"/>
            <rFont val="Tahoma"/>
            <family val="0"/>
          </rPr>
          <t>CCE:</t>
        </r>
        <r>
          <rPr>
            <sz val="8"/>
            <rFont val="Tahoma"/>
            <family val="0"/>
          </rPr>
          <t xml:space="preserve">
Part or all of this money may be able to reallocated if the full travel training grant proposal is funded, which includes $4,000 (shown to the left) to cover professional training.</t>
        </r>
      </text>
    </comment>
  </commentList>
</comments>
</file>

<file path=xl/sharedStrings.xml><?xml version="1.0" encoding="utf-8"?>
<sst xmlns="http://schemas.openxmlformats.org/spreadsheetml/2006/main" count="122" uniqueCount="97">
  <si>
    <t>Office space rental</t>
  </si>
  <si>
    <t>Telephone/Internet</t>
  </si>
  <si>
    <t>Equipment Use: Phone, computer, printer, etc. use</t>
  </si>
  <si>
    <t>Supplies (for facilities, non-discretionary)</t>
  </si>
  <si>
    <r>
      <t xml:space="preserve">Community Educator </t>
    </r>
    <r>
      <rPr>
        <sz val="10"/>
        <rFont val="Arial"/>
        <family val="0"/>
      </rPr>
      <t>Focus on Web; Employers</t>
    </r>
  </si>
  <si>
    <r>
      <t xml:space="preserve">Community Educator </t>
    </r>
    <r>
      <rPr>
        <sz val="10"/>
        <rFont val="Arial"/>
        <family val="0"/>
      </rPr>
      <t>Halftime; Focus on Vol. Mgmt; Seniors</t>
    </r>
  </si>
  <si>
    <t>Subtotals for personnel</t>
  </si>
  <si>
    <t>Fees: Licences</t>
  </si>
  <si>
    <t>Fleet</t>
  </si>
  <si>
    <t>Equipment</t>
  </si>
  <si>
    <t>Communication-Postage</t>
  </si>
  <si>
    <t>Unemployment</t>
  </si>
  <si>
    <t>Workers Comp</t>
  </si>
  <si>
    <t>Program Support Fee: 10% Flat rate</t>
  </si>
  <si>
    <t>SubTotal: non-discretionary</t>
  </si>
  <si>
    <t>IN-KIND</t>
  </si>
  <si>
    <t>DISCRETIONARY</t>
  </si>
  <si>
    <t>Employee development-EAP</t>
  </si>
  <si>
    <t>Employee development-discretionary</t>
  </si>
  <si>
    <t xml:space="preserve">Insurance: Liability </t>
  </si>
  <si>
    <t>Travel: Mileage, lodging</t>
  </si>
  <si>
    <t>Communication-Telephone discretionary</t>
  </si>
  <si>
    <t>TOTAL-PROGRAM</t>
  </si>
  <si>
    <t>Subtotal: Discretionary</t>
  </si>
  <si>
    <t>Communication: monthly phone fee=$20</t>
  </si>
  <si>
    <t>Way2Go Total Contract</t>
  </si>
  <si>
    <t>Communicaations- T1ACCPAC</t>
  </si>
  <si>
    <t xml:space="preserve">Refreshments: staff and volunteers </t>
  </si>
  <si>
    <t>Salary &amp; Wages</t>
  </si>
  <si>
    <t>Unemployment Insurance</t>
  </si>
  <si>
    <t>Workers Compensation</t>
  </si>
  <si>
    <t>Employee Development &amp; EAP</t>
  </si>
  <si>
    <t xml:space="preserve">Insurance Liability </t>
  </si>
  <si>
    <t>Contract: Childcare</t>
  </si>
  <si>
    <t>license check for new staff</t>
  </si>
  <si>
    <t>business cards</t>
  </si>
  <si>
    <t>Printing - in house photocopies</t>
  </si>
  <si>
    <t>Senior Staff</t>
  </si>
  <si>
    <t>Workshop, meeting, program-related food</t>
  </si>
  <si>
    <t>Administrative Support</t>
  </si>
  <si>
    <t>Program Manager and Educator</t>
  </si>
  <si>
    <t>Travel Trainer Program Coordinator</t>
  </si>
  <si>
    <t>Contract: Marketing consultant</t>
  </si>
  <si>
    <t>Publicity: promotional materials, PSAs &amp; paid ads</t>
  </si>
  <si>
    <t>Printing/copying: WordPro, etc.</t>
  </si>
  <si>
    <t>Teaching Materials: Project/program supplies</t>
  </si>
  <si>
    <t>Subtotal: Program Expenses</t>
  </si>
  <si>
    <t>Personnel/Non-Discretionary</t>
  </si>
  <si>
    <t>TOTAL - funding request</t>
  </si>
  <si>
    <r>
      <t xml:space="preserve">Way2Go Proposed Budget </t>
    </r>
    <r>
      <rPr>
        <b/>
        <sz val="12"/>
        <color indexed="60"/>
        <rFont val="Arial"/>
        <family val="2"/>
      </rPr>
      <t>DRAFT</t>
    </r>
    <r>
      <rPr>
        <b/>
        <sz val="12"/>
        <rFont val="Arial"/>
        <family val="2"/>
      </rPr>
      <t xml:space="preserve">
October 2010 through September 2011</t>
    </r>
  </si>
  <si>
    <t>To be added</t>
  </si>
  <si>
    <t>Specific to Travel Training</t>
  </si>
  <si>
    <t>Bookkeeping Support</t>
  </si>
  <si>
    <t>Payroll Charges</t>
  </si>
  <si>
    <t>Director's Time</t>
  </si>
  <si>
    <t>Salary Environment Program Leader (partial benefits)</t>
  </si>
  <si>
    <t xml:space="preserve">Environment Program Leader </t>
  </si>
  <si>
    <t>Tech support</t>
  </si>
  <si>
    <t>Meetings: room rental</t>
  </si>
  <si>
    <t>Contract Services: Media/Technology/Video</t>
  </si>
  <si>
    <t>Contract: Design</t>
  </si>
  <si>
    <t>Contract: Travel Training for Trainers</t>
  </si>
  <si>
    <t xml:space="preserve">Supplies </t>
  </si>
  <si>
    <t>Salary (partial benefits)</t>
  </si>
  <si>
    <t>Clerical Support Fringe - Travel Training</t>
  </si>
  <si>
    <t>Computer, website, video support</t>
  </si>
  <si>
    <t>Tech support fridge benefits</t>
  </si>
  <si>
    <t>Business cards</t>
  </si>
  <si>
    <t>Advertising for new position</t>
  </si>
  <si>
    <t>License check for new staff</t>
  </si>
  <si>
    <t>Radio</t>
  </si>
  <si>
    <t>WHCU 870 AM</t>
  </si>
  <si>
    <t>2x3 weeks @ $120 week</t>
  </si>
  <si>
    <t>The Vine 98.7 FM</t>
  </si>
  <si>
    <t>WVBR</t>
  </si>
  <si>
    <t>2x2 spots daily for 3 weeks</t>
  </si>
  <si>
    <t>Print</t>
  </si>
  <si>
    <t>Ithaca Times Backpage</t>
  </si>
  <si>
    <t>2 x$50 week for 2 weeks</t>
  </si>
  <si>
    <t>2 x1/8 page</t>
  </si>
  <si>
    <t>Lifelong's Senior Circle</t>
  </si>
  <si>
    <t>Senior Care annual supplement</t>
  </si>
  <si>
    <t xml:space="preserve">WAY2GO EXTIMATED PAID ADVERTISING EXPENSES </t>
  </si>
  <si>
    <t>Way2Go publicity highlighting carsharing and ridesharing</t>
  </si>
  <si>
    <t>Ithaca Festival Way2Go Depot and other Way2Go events promotion</t>
  </si>
  <si>
    <t>TOTAL WAY2GO ESTIMATED ADVERTISING EXPENSES</t>
  </si>
  <si>
    <t xml:space="preserve">Double-business card size, 3 issues </t>
  </si>
  <si>
    <t>1/8 page ad</t>
  </si>
  <si>
    <t>4x$50 week for 2 weeks</t>
  </si>
  <si>
    <t>6 weeks @ $30 week</t>
  </si>
  <si>
    <t>~ 80 additional spots to promote events</t>
  </si>
  <si>
    <t>2x4 weeks @ $30 week</t>
  </si>
  <si>
    <t>Additional advertising opportunities</t>
  </si>
  <si>
    <t>Work Study students/interns</t>
  </si>
  <si>
    <t>or Ithaca Times 10-paper display</t>
  </si>
  <si>
    <t>Other local radio station spots</t>
  </si>
  <si>
    <t>Ithaca Times Backpage ad: seniors et 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</si>
</sst>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#,##0.000"/>
  </numFmts>
  <fonts count="3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2"/>
      <color indexed="60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22" fillId="14" borderId="0" applyNumberFormat="0" applyBorder="0" applyAlignment="0" applyProtection="0"/>
    <xf numFmtId="0" fontId="26" fillId="2" borderId="1" applyNumberFormat="0" applyAlignment="0" applyProtection="0"/>
    <xf numFmtId="0" fontId="2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3" borderId="1" applyNumberFormat="0" applyAlignment="0" applyProtection="0"/>
    <xf numFmtId="0" fontId="27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0" fillId="2" borderId="10" xfId="0" applyNumberForma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4" fillId="2" borderId="10" xfId="0" applyFon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4" fontId="0" fillId="2" borderId="0" xfId="0" applyNumberFormat="1" applyFill="1" applyAlignment="1">
      <alignment/>
    </xf>
    <xf numFmtId="3" fontId="0" fillId="2" borderId="10" xfId="0" applyNumberForma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4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/>
    </xf>
    <xf numFmtId="0" fontId="0" fillId="2" borderId="0" xfId="0" applyFont="1" applyFill="1" applyAlignment="1">
      <alignment/>
    </xf>
    <xf numFmtId="4" fontId="0" fillId="2" borderId="10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4" fillId="6" borderId="0" xfId="0" applyFont="1" applyFill="1" applyAlignment="1">
      <alignment/>
    </xf>
    <xf numFmtId="0" fontId="0" fillId="6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44" fontId="16" fillId="0" borderId="0" xfId="44" applyFont="1" applyAlignment="1">
      <alignment/>
    </xf>
    <xf numFmtId="0" fontId="0" fillId="0" borderId="0" xfId="0" applyFont="1" applyAlignment="1">
      <alignment/>
    </xf>
    <xf numFmtId="0" fontId="3" fillId="6" borderId="0" xfId="0" applyFont="1" applyFill="1" applyAlignment="1">
      <alignment/>
    </xf>
    <xf numFmtId="165" fontId="0" fillId="0" borderId="0" xfId="0" applyNumberFormat="1" applyAlignment="1">
      <alignment/>
    </xf>
    <xf numFmtId="165" fontId="0" fillId="6" borderId="0" xfId="0" applyNumberFormat="1" applyFill="1" applyAlignment="1">
      <alignment/>
    </xf>
    <xf numFmtId="165" fontId="3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pane xSplit="1" ySplit="1" topLeftCell="B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91" sqref="B91"/>
    </sheetView>
  </sheetViews>
  <sheetFormatPr defaultColWidth="9.140625" defaultRowHeight="12.75"/>
  <cols>
    <col min="1" max="1" width="52.28125" style="19" customWidth="1"/>
    <col min="2" max="2" width="17.8515625" style="19" customWidth="1"/>
    <col min="3" max="3" width="14.140625" style="19" customWidth="1"/>
    <col min="4" max="4" width="19.00390625" style="19" customWidth="1"/>
    <col min="5" max="6" width="11.421875" style="19" customWidth="1"/>
    <col min="7" max="7" width="12.8515625" style="19" hidden="1" customWidth="1"/>
    <col min="8" max="8" width="10.421875" style="19" customWidth="1"/>
    <col min="9" max="16384" width="9.140625" style="19" customWidth="1"/>
  </cols>
  <sheetData>
    <row r="1" spans="1:7" s="7" customFormat="1" ht="30" customHeight="1">
      <c r="A1" s="2" t="s">
        <v>49</v>
      </c>
      <c r="B1" s="3"/>
      <c r="C1" s="4" t="s">
        <v>51</v>
      </c>
      <c r="D1" s="4" t="s">
        <v>6</v>
      </c>
      <c r="E1" s="5"/>
      <c r="F1" s="5"/>
      <c r="G1" s="6" t="s">
        <v>25</v>
      </c>
    </row>
    <row r="2" spans="1:7" s="12" customFormat="1" ht="15" customHeight="1">
      <c r="A2" s="8" t="s">
        <v>15</v>
      </c>
      <c r="B2" s="8"/>
      <c r="C2" s="8"/>
      <c r="D2" s="8"/>
      <c r="E2" s="9"/>
      <c r="F2" s="10"/>
      <c r="G2" s="11"/>
    </row>
    <row r="3" spans="1:7" s="12" customFormat="1" ht="15" customHeight="1">
      <c r="A3" s="13" t="s">
        <v>50</v>
      </c>
      <c r="B3" s="8"/>
      <c r="C3" s="8"/>
      <c r="D3" s="8"/>
      <c r="E3" s="9"/>
      <c r="F3" s="10"/>
      <c r="G3" s="11"/>
    </row>
    <row r="4" spans="1:7" s="12" customFormat="1" ht="15" customHeight="1">
      <c r="A4" s="8"/>
      <c r="B4" s="8"/>
      <c r="C4" s="8"/>
      <c r="D4" s="8"/>
      <c r="E4" s="9"/>
      <c r="F4" s="10"/>
      <c r="G4" s="11"/>
    </row>
    <row r="5" spans="1:7" s="12" customFormat="1" ht="15.75" customHeight="1">
      <c r="A5" s="8" t="s">
        <v>47</v>
      </c>
      <c r="B5" s="8"/>
      <c r="C5" s="8"/>
      <c r="D5" s="8"/>
      <c r="E5" s="14"/>
      <c r="F5" s="14"/>
      <c r="G5" s="15"/>
    </row>
    <row r="6" spans="1:7" ht="14.25" customHeight="1">
      <c r="A6" s="16" t="s">
        <v>40</v>
      </c>
      <c r="B6" s="16"/>
      <c r="C6" s="16"/>
      <c r="D6" s="16"/>
      <c r="E6" s="17"/>
      <c r="F6" s="1"/>
      <c r="G6" s="18"/>
    </row>
    <row r="7" spans="1:7" ht="12.75">
      <c r="A7" s="20" t="s">
        <v>28</v>
      </c>
      <c r="B7" s="1">
        <v>33152</v>
      </c>
      <c r="C7" s="1"/>
      <c r="D7" s="1"/>
      <c r="E7" s="1"/>
      <c r="F7" s="1"/>
      <c r="G7" s="18"/>
    </row>
    <row r="8" spans="1:7" ht="12.75">
      <c r="A8" s="20" t="s">
        <v>11</v>
      </c>
      <c r="B8" s="1">
        <f>8500*0.025</f>
        <v>212.5</v>
      </c>
      <c r="C8" s="1"/>
      <c r="D8" s="1"/>
      <c r="E8" s="1"/>
      <c r="F8" s="1"/>
      <c r="G8" s="18"/>
    </row>
    <row r="9" spans="1:7" ht="12.75">
      <c r="A9" s="20" t="s">
        <v>12</v>
      </c>
      <c r="B9" s="1">
        <f>B7*0.01</f>
        <v>331.52</v>
      </c>
      <c r="C9" s="1"/>
      <c r="D9" s="1"/>
      <c r="E9" s="1"/>
      <c r="F9" s="1"/>
      <c r="G9" s="18"/>
    </row>
    <row r="10" spans="1:7" ht="12.75">
      <c r="A10" s="20" t="s">
        <v>17</v>
      </c>
      <c r="B10" s="1">
        <v>39</v>
      </c>
      <c r="C10" s="1"/>
      <c r="D10" s="1"/>
      <c r="E10" s="1"/>
      <c r="F10" s="1"/>
      <c r="G10" s="18"/>
    </row>
    <row r="11" spans="1:7" ht="12.75">
      <c r="A11" s="20" t="s">
        <v>24</v>
      </c>
      <c r="B11" s="1">
        <f>12*20</f>
        <v>240</v>
      </c>
      <c r="C11" s="1"/>
      <c r="D11" s="1"/>
      <c r="E11" s="1"/>
      <c r="F11" s="1"/>
      <c r="G11" s="18"/>
    </row>
    <row r="12" spans="1:7" ht="12.75">
      <c r="A12" s="20" t="s">
        <v>26</v>
      </c>
      <c r="B12" s="1">
        <f>200+(200/5)</f>
        <v>240</v>
      </c>
      <c r="C12" s="1"/>
      <c r="D12" s="1"/>
      <c r="E12" s="1"/>
      <c r="F12" s="1"/>
      <c r="G12" s="18"/>
    </row>
    <row r="13" spans="1:7" ht="12.75">
      <c r="A13" s="20" t="s">
        <v>19</v>
      </c>
      <c r="B13" s="1">
        <f>200</f>
        <v>200</v>
      </c>
      <c r="C13" s="1"/>
      <c r="D13" s="1"/>
      <c r="E13" s="1"/>
      <c r="F13" s="1"/>
      <c r="G13" s="18"/>
    </row>
    <row r="14" spans="1:7" ht="12.75">
      <c r="A14" s="20"/>
      <c r="B14" s="1"/>
      <c r="C14" s="1"/>
      <c r="D14" s="1">
        <f>SUM(B7:B13)</f>
        <v>34415.02</v>
      </c>
      <c r="E14" s="1"/>
      <c r="F14" s="1"/>
      <c r="G14" s="18"/>
    </row>
    <row r="15" spans="1:7" ht="12.75">
      <c r="A15" s="16" t="s">
        <v>4</v>
      </c>
      <c r="B15" s="21"/>
      <c r="E15" s="1"/>
      <c r="F15" s="20"/>
      <c r="G15" s="18"/>
    </row>
    <row r="16" spans="1:7" ht="12.75">
      <c r="A16" s="20" t="s">
        <v>28</v>
      </c>
      <c r="B16" s="1">
        <f>40*52*14.5</f>
        <v>30160</v>
      </c>
      <c r="C16" s="1"/>
      <c r="D16" s="1"/>
      <c r="E16" s="1"/>
      <c r="F16" s="1"/>
      <c r="G16" s="18"/>
    </row>
    <row r="17" spans="1:7" ht="12.75">
      <c r="A17" s="20" t="s">
        <v>29</v>
      </c>
      <c r="B17" s="1">
        <f>(8500*0.025/2)+(8500*0.025)</f>
        <v>318.75</v>
      </c>
      <c r="C17" s="1"/>
      <c r="D17" s="1"/>
      <c r="E17" s="1"/>
      <c r="F17" s="1"/>
      <c r="G17" s="18"/>
    </row>
    <row r="18" spans="1:7" ht="12.75">
      <c r="A18" s="20" t="s">
        <v>30</v>
      </c>
      <c r="B18" s="1">
        <f>B16*0.01</f>
        <v>301.6</v>
      </c>
      <c r="C18" s="1"/>
      <c r="D18" s="1"/>
      <c r="E18" s="1"/>
      <c r="F18" s="1"/>
      <c r="G18" s="18"/>
    </row>
    <row r="19" spans="1:7" ht="12.75">
      <c r="A19" s="20" t="s">
        <v>31</v>
      </c>
      <c r="B19" s="1">
        <v>39</v>
      </c>
      <c r="C19" s="1"/>
      <c r="D19" s="1"/>
      <c r="E19" s="1"/>
      <c r="F19" s="1"/>
      <c r="G19" s="18"/>
    </row>
    <row r="20" spans="1:7" ht="12.75">
      <c r="A20" s="20" t="s">
        <v>32</v>
      </c>
      <c r="B20" s="1">
        <f>200/2+200</f>
        <v>300</v>
      </c>
      <c r="C20" s="1"/>
      <c r="D20" s="1"/>
      <c r="E20" s="1"/>
      <c r="F20" s="1"/>
      <c r="G20" s="18"/>
    </row>
    <row r="21" spans="1:6" ht="12.75">
      <c r="A21" s="20" t="s">
        <v>34</v>
      </c>
      <c r="B21" s="1">
        <v>8.5</v>
      </c>
      <c r="C21" s="22"/>
      <c r="D21" s="22"/>
      <c r="E21" s="22"/>
      <c r="F21" s="22"/>
    </row>
    <row r="22" spans="1:7" ht="12.75">
      <c r="A22" s="20" t="s">
        <v>35</v>
      </c>
      <c r="B22" s="1">
        <v>50</v>
      </c>
      <c r="C22" s="22"/>
      <c r="D22" s="22"/>
      <c r="E22" s="22"/>
      <c r="F22" s="22"/>
      <c r="G22" s="18"/>
    </row>
    <row r="23" spans="1:7" ht="12.75">
      <c r="A23" s="20"/>
      <c r="B23" s="1"/>
      <c r="C23" s="22"/>
      <c r="D23" s="22"/>
      <c r="E23" s="22"/>
      <c r="F23" s="22"/>
      <c r="G23" s="18"/>
    </row>
    <row r="24" spans="1:7" ht="12.75">
      <c r="A24" s="16" t="s">
        <v>41</v>
      </c>
      <c r="B24" s="22"/>
      <c r="C24" s="1"/>
      <c r="E24" s="1"/>
      <c r="F24" s="20"/>
      <c r="G24" s="18"/>
    </row>
    <row r="25" spans="1:7" ht="12.75">
      <c r="A25" s="20" t="s">
        <v>28</v>
      </c>
      <c r="B25" s="22"/>
      <c r="C25" s="1">
        <f>40*52*14.5</f>
        <v>30160</v>
      </c>
      <c r="D25" s="1"/>
      <c r="E25" s="1"/>
      <c r="F25" s="1"/>
      <c r="G25" s="18"/>
    </row>
    <row r="26" spans="1:7" ht="12.75">
      <c r="A26" s="20" t="s">
        <v>29</v>
      </c>
      <c r="B26" s="22"/>
      <c r="C26" s="1">
        <f>(8500*0.025/2)+(8500*0.025)</f>
        <v>318.75</v>
      </c>
      <c r="D26" s="22"/>
      <c r="E26" s="1"/>
      <c r="F26" s="1"/>
      <c r="G26" s="18"/>
    </row>
    <row r="27" spans="1:7" ht="12.75">
      <c r="A27" s="20" t="s">
        <v>30</v>
      </c>
      <c r="B27" s="22"/>
      <c r="C27" s="1">
        <f>C25*0.01</f>
        <v>301.6</v>
      </c>
      <c r="D27" s="1"/>
      <c r="E27" s="1"/>
      <c r="F27" s="1"/>
      <c r="G27" s="18"/>
    </row>
    <row r="28" spans="1:7" ht="12.75">
      <c r="A28" s="20" t="s">
        <v>31</v>
      </c>
      <c r="B28" s="22"/>
      <c r="C28" s="1">
        <v>39</v>
      </c>
      <c r="D28" s="1"/>
      <c r="E28" s="1"/>
      <c r="F28" s="1"/>
      <c r="G28" s="18"/>
    </row>
    <row r="29" spans="1:7" ht="12.75">
      <c r="A29" s="20" t="s">
        <v>32</v>
      </c>
      <c r="B29" s="22"/>
      <c r="C29" s="1">
        <f>200/2+200</f>
        <v>300</v>
      </c>
      <c r="D29" s="1"/>
      <c r="E29" s="1"/>
      <c r="F29" s="1"/>
      <c r="G29" s="18"/>
    </row>
    <row r="30" spans="1:6" ht="12.75">
      <c r="A30" s="20" t="s">
        <v>69</v>
      </c>
      <c r="B30" s="22"/>
      <c r="C30" s="1">
        <v>8.5</v>
      </c>
      <c r="D30" s="22"/>
      <c r="E30" s="22"/>
      <c r="F30" s="22"/>
    </row>
    <row r="31" spans="1:7" ht="12.75">
      <c r="A31" s="20" t="s">
        <v>68</v>
      </c>
      <c r="B31" s="22"/>
      <c r="C31" s="1">
        <v>200</v>
      </c>
      <c r="D31" s="22"/>
      <c r="E31" s="22"/>
      <c r="F31" s="22"/>
      <c r="G31" s="18"/>
    </row>
    <row r="32" spans="1:7" ht="12.75">
      <c r="A32" s="20" t="s">
        <v>67</v>
      </c>
      <c r="B32" s="22"/>
      <c r="C32" s="1">
        <v>50</v>
      </c>
      <c r="D32" s="22"/>
      <c r="E32" s="22"/>
      <c r="F32" s="22"/>
      <c r="G32" s="18"/>
    </row>
    <row r="33" spans="1:7" ht="12.75">
      <c r="A33" s="20" t="s">
        <v>0</v>
      </c>
      <c r="B33" s="22"/>
      <c r="C33" s="1">
        <v>742</v>
      </c>
      <c r="D33" s="22"/>
      <c r="E33" s="22"/>
      <c r="F33" s="22"/>
      <c r="G33" s="18"/>
    </row>
    <row r="34" spans="1:7" ht="12.75">
      <c r="A34" s="20" t="s">
        <v>1</v>
      </c>
      <c r="B34" s="22"/>
      <c r="C34" s="1">
        <v>600</v>
      </c>
      <c r="D34" s="22"/>
      <c r="E34" s="22"/>
      <c r="F34" s="22"/>
      <c r="G34" s="18"/>
    </row>
    <row r="35" spans="1:7" ht="12.75">
      <c r="A35" s="20" t="s">
        <v>2</v>
      </c>
      <c r="B35" s="22"/>
      <c r="C35" s="1">
        <v>200</v>
      </c>
      <c r="D35" s="22"/>
      <c r="E35" s="22"/>
      <c r="F35" s="22"/>
      <c r="G35" s="18"/>
    </row>
    <row r="36" spans="1:7" ht="12.75">
      <c r="A36" s="20" t="s">
        <v>3</v>
      </c>
      <c r="B36" s="1"/>
      <c r="C36" s="1">
        <v>400</v>
      </c>
      <c r="D36" s="22"/>
      <c r="E36" s="22"/>
      <c r="F36" s="22"/>
      <c r="G36" s="18"/>
    </row>
    <row r="37" spans="1:7" ht="12.75">
      <c r="A37" s="20"/>
      <c r="B37" s="1"/>
      <c r="C37" s="1"/>
      <c r="D37" s="22"/>
      <c r="E37" s="22"/>
      <c r="F37" s="22"/>
      <c r="G37" s="18"/>
    </row>
    <row r="38" spans="1:7" ht="12.75">
      <c r="A38" s="16" t="s">
        <v>5</v>
      </c>
      <c r="B38" s="21"/>
      <c r="E38" s="1"/>
      <c r="F38" s="20"/>
      <c r="G38" s="18"/>
    </row>
    <row r="39" spans="1:7" ht="12.75">
      <c r="A39" s="20" t="s">
        <v>28</v>
      </c>
      <c r="B39" s="1">
        <f>20*52*14.5</f>
        <v>15080</v>
      </c>
      <c r="C39" s="1"/>
      <c r="D39" s="1"/>
      <c r="E39" s="1"/>
      <c r="F39" s="1"/>
      <c r="G39" s="18"/>
    </row>
    <row r="40" spans="1:7" ht="12.75">
      <c r="A40" s="20" t="s">
        <v>29</v>
      </c>
      <c r="B40" s="1">
        <f>(8500*0.025/2)+(8500*0.025)</f>
        <v>318.75</v>
      </c>
      <c r="C40" s="1"/>
      <c r="D40" s="1"/>
      <c r="E40" s="1"/>
      <c r="F40" s="1"/>
      <c r="G40" s="18"/>
    </row>
    <row r="41" spans="1:7" ht="12.75">
      <c r="A41" s="20" t="s">
        <v>30</v>
      </c>
      <c r="B41" s="1">
        <f>B39*0.01</f>
        <v>150.8</v>
      </c>
      <c r="C41" s="1"/>
      <c r="D41" s="1"/>
      <c r="E41" s="1"/>
      <c r="F41" s="1"/>
      <c r="G41" s="18"/>
    </row>
    <row r="42" spans="1:7" ht="12.75">
      <c r="A42" s="20" t="s">
        <v>31</v>
      </c>
      <c r="B42" s="1">
        <v>39</v>
      </c>
      <c r="C42" s="1"/>
      <c r="D42" s="1"/>
      <c r="E42" s="1"/>
      <c r="F42" s="1"/>
      <c r="G42" s="18"/>
    </row>
    <row r="43" spans="1:7" ht="12.75">
      <c r="A43" s="20" t="s">
        <v>32</v>
      </c>
      <c r="B43" s="1">
        <f>200/2+200</f>
        <v>300</v>
      </c>
      <c r="C43" s="1"/>
      <c r="D43" s="1"/>
      <c r="E43" s="1"/>
      <c r="F43" s="1"/>
      <c r="G43" s="18"/>
    </row>
    <row r="44" spans="1:6" ht="12.75">
      <c r="A44" s="20" t="s">
        <v>34</v>
      </c>
      <c r="B44" s="1">
        <v>8.5</v>
      </c>
      <c r="C44" s="22"/>
      <c r="D44" s="22"/>
      <c r="E44" s="22"/>
      <c r="F44" s="22"/>
    </row>
    <row r="45" spans="1:7" ht="12.75">
      <c r="A45" s="20" t="s">
        <v>35</v>
      </c>
      <c r="B45" s="1">
        <v>50</v>
      </c>
      <c r="C45" s="22"/>
      <c r="D45" s="22"/>
      <c r="E45" s="22"/>
      <c r="F45" s="22"/>
      <c r="G45" s="18"/>
    </row>
    <row r="46" spans="1:7" ht="12.75">
      <c r="A46" s="20"/>
      <c r="B46" s="1"/>
      <c r="C46" s="1"/>
      <c r="E46" s="22"/>
      <c r="F46" s="22"/>
      <c r="G46" s="18"/>
    </row>
    <row r="47" spans="1:7" ht="12.75">
      <c r="A47" s="16" t="s">
        <v>37</v>
      </c>
      <c r="B47" s="21"/>
      <c r="C47" s="16"/>
      <c r="D47" s="16"/>
      <c r="E47" s="1"/>
      <c r="F47" s="1"/>
      <c r="G47" s="18"/>
    </row>
    <row r="48" spans="1:7" ht="12.75">
      <c r="A48" s="20" t="s">
        <v>55</v>
      </c>
      <c r="B48" s="1">
        <v>10000</v>
      </c>
      <c r="C48" s="20"/>
      <c r="D48" s="20"/>
      <c r="E48" s="1"/>
      <c r="F48" s="1"/>
      <c r="G48" s="18"/>
    </row>
    <row r="49" spans="1:7" ht="12.75">
      <c r="A49" s="20" t="s">
        <v>56</v>
      </c>
      <c r="B49" s="1"/>
      <c r="C49" s="1">
        <v>2000</v>
      </c>
      <c r="D49" s="20"/>
      <c r="E49" s="1"/>
      <c r="F49" s="1"/>
      <c r="G49" s="18"/>
    </row>
    <row r="50" spans="1:7" ht="12.75">
      <c r="A50" s="20" t="s">
        <v>29</v>
      </c>
      <c r="B50" s="1">
        <f>8500*0.025/4</f>
        <v>53.125</v>
      </c>
      <c r="C50" s="1"/>
      <c r="D50" s="20"/>
      <c r="E50" s="1"/>
      <c r="F50" s="1"/>
      <c r="G50" s="18"/>
    </row>
    <row r="51" spans="1:7" ht="12.75">
      <c r="A51" s="20" t="s">
        <v>30</v>
      </c>
      <c r="B51" s="1">
        <f>B48*0.01/4</f>
        <v>25</v>
      </c>
      <c r="C51" s="1"/>
      <c r="D51" s="20"/>
      <c r="E51" s="1"/>
      <c r="F51" s="1"/>
      <c r="G51" s="18"/>
    </row>
    <row r="52" spans="1:7" ht="12.75">
      <c r="A52" s="20" t="s">
        <v>31</v>
      </c>
      <c r="B52" s="1">
        <v>10</v>
      </c>
      <c r="C52" s="1"/>
      <c r="D52" s="20"/>
      <c r="E52" s="1"/>
      <c r="F52" s="1"/>
      <c r="G52" s="18"/>
    </row>
    <row r="53" spans="1:8" ht="12.75">
      <c r="A53" s="20" t="s">
        <v>32</v>
      </c>
      <c r="B53" s="1">
        <v>50</v>
      </c>
      <c r="C53" s="1"/>
      <c r="D53" s="20"/>
      <c r="E53" s="1"/>
      <c r="F53" s="1"/>
      <c r="G53" s="18"/>
      <c r="H53" s="21"/>
    </row>
    <row r="54" spans="1:8" ht="12.75">
      <c r="A54" s="20" t="s">
        <v>54</v>
      </c>
      <c r="B54" s="1"/>
      <c r="C54" s="1">
        <v>2000</v>
      </c>
      <c r="D54" s="20"/>
      <c r="E54" s="1"/>
      <c r="F54" s="1"/>
      <c r="G54" s="18"/>
      <c r="H54" s="21"/>
    </row>
    <row r="55" spans="1:7" ht="12.75">
      <c r="A55" s="20"/>
      <c r="B55" s="1"/>
      <c r="C55" s="1"/>
      <c r="D55" s="20"/>
      <c r="E55" s="1"/>
      <c r="F55" s="1"/>
      <c r="G55" s="18"/>
    </row>
    <row r="56" spans="1:7" ht="12.75">
      <c r="A56" s="16" t="s">
        <v>39</v>
      </c>
      <c r="B56" s="23"/>
      <c r="C56" s="1"/>
      <c r="D56" s="16"/>
      <c r="E56" s="1"/>
      <c r="F56" s="20"/>
      <c r="G56" s="18"/>
    </row>
    <row r="57" spans="1:7" ht="12.75">
      <c r="A57" s="20" t="s">
        <v>63</v>
      </c>
      <c r="B57" s="1">
        <v>5000</v>
      </c>
      <c r="C57" s="1">
        <v>1560</v>
      </c>
      <c r="D57" s="1"/>
      <c r="E57" s="1"/>
      <c r="F57" s="1"/>
      <c r="G57" s="18"/>
    </row>
    <row r="58" spans="1:7" ht="12.75">
      <c r="A58" s="20" t="s">
        <v>29</v>
      </c>
      <c r="B58" s="1">
        <f>8500*0.025/4</f>
        <v>53.125</v>
      </c>
      <c r="C58" s="1"/>
      <c r="D58" s="1"/>
      <c r="E58" s="1"/>
      <c r="F58" s="1"/>
      <c r="G58" s="18"/>
    </row>
    <row r="59" spans="1:7" ht="12.75">
      <c r="A59" s="20" t="s">
        <v>30</v>
      </c>
      <c r="B59" s="1">
        <f>B57*0.01/4</f>
        <v>12.5</v>
      </c>
      <c r="C59" s="1"/>
      <c r="D59" s="1"/>
      <c r="E59" s="1"/>
      <c r="F59" s="1"/>
      <c r="G59" s="18"/>
    </row>
    <row r="60" spans="1:7" ht="12.75">
      <c r="A60" s="20" t="s">
        <v>31</v>
      </c>
      <c r="B60" s="1">
        <v>10</v>
      </c>
      <c r="C60" s="1"/>
      <c r="D60" s="1"/>
      <c r="E60" s="1"/>
      <c r="F60" s="1"/>
      <c r="G60" s="18"/>
    </row>
    <row r="61" spans="1:7" ht="12.75">
      <c r="A61" s="20" t="s">
        <v>32</v>
      </c>
      <c r="B61" s="1">
        <v>50</v>
      </c>
      <c r="C61" s="1"/>
      <c r="D61" s="1"/>
      <c r="E61" s="1"/>
      <c r="F61" s="1"/>
      <c r="G61" s="18"/>
    </row>
    <row r="62" spans="1:7" ht="12.75">
      <c r="A62" s="20" t="s">
        <v>52</v>
      </c>
      <c r="B62" s="1"/>
      <c r="C62" s="1">
        <v>1550</v>
      </c>
      <c r="D62" s="1"/>
      <c r="E62" s="1"/>
      <c r="F62" s="1"/>
      <c r="G62" s="18"/>
    </row>
    <row r="63" spans="1:7" ht="12.75">
      <c r="A63" s="20" t="s">
        <v>64</v>
      </c>
      <c r="B63" s="1"/>
      <c r="C63" s="1">
        <v>647</v>
      </c>
      <c r="D63" s="1"/>
      <c r="E63" s="1"/>
      <c r="F63" s="1"/>
      <c r="G63" s="18"/>
    </row>
    <row r="64" spans="1:7" ht="12.75">
      <c r="A64" s="20" t="s">
        <v>53</v>
      </c>
      <c r="B64" s="1"/>
      <c r="C64" s="1">
        <v>365</v>
      </c>
      <c r="D64" s="1"/>
      <c r="E64" s="1"/>
      <c r="F64" s="1"/>
      <c r="G64" s="18"/>
    </row>
    <row r="65" spans="1:7" ht="12.75">
      <c r="A65" s="20"/>
      <c r="B65" s="1"/>
      <c r="C65" s="1"/>
      <c r="D65" s="1"/>
      <c r="E65" s="1"/>
      <c r="F65" s="1"/>
      <c r="G65" s="18"/>
    </row>
    <row r="66" spans="1:7" ht="12.75">
      <c r="A66" s="16" t="s">
        <v>57</v>
      </c>
      <c r="B66" s="1"/>
      <c r="C66" s="1"/>
      <c r="D66" s="1"/>
      <c r="E66" s="1"/>
      <c r="F66" s="1"/>
      <c r="G66" s="18"/>
    </row>
    <row r="67" spans="1:7" ht="12.75">
      <c r="A67" s="38" t="s">
        <v>65</v>
      </c>
      <c r="B67" s="1"/>
      <c r="C67" s="1">
        <v>1300</v>
      </c>
      <c r="D67" s="1"/>
      <c r="E67" s="1"/>
      <c r="F67" s="1"/>
      <c r="G67" s="18"/>
    </row>
    <row r="68" spans="1:7" ht="12.75">
      <c r="A68" s="38" t="s">
        <v>66</v>
      </c>
      <c r="B68" s="1"/>
      <c r="C68" s="1">
        <f>C67*0.4149</f>
        <v>539.37</v>
      </c>
      <c r="D68" s="1"/>
      <c r="E68" s="1"/>
      <c r="F68" s="1"/>
      <c r="G68" s="18"/>
    </row>
    <row r="69" spans="1:7" ht="12.75">
      <c r="A69" s="20"/>
      <c r="B69" s="1"/>
      <c r="C69" s="1"/>
      <c r="D69" s="1">
        <f>SUM(B55:B61)</f>
        <v>5125.625</v>
      </c>
      <c r="E69" s="1"/>
      <c r="F69" s="1"/>
      <c r="G69" s="18"/>
    </row>
    <row r="70" spans="2:6" ht="12.75">
      <c r="B70" s="21"/>
      <c r="C70" s="1"/>
      <c r="E70" s="1"/>
      <c r="F70" s="1"/>
    </row>
    <row r="71" spans="1:8" ht="12.75">
      <c r="A71" s="16" t="s">
        <v>14</v>
      </c>
      <c r="B71" s="1">
        <f>SUM(B7:B61)</f>
        <v>96803.67</v>
      </c>
      <c r="C71" s="1"/>
      <c r="D71" s="16"/>
      <c r="E71" s="23"/>
      <c r="F71" s="23"/>
      <c r="G71" s="24"/>
      <c r="H71" s="25"/>
    </row>
    <row r="72" spans="1:8" s="25" customFormat="1" ht="19.5" customHeight="1">
      <c r="A72" s="26" t="s">
        <v>16</v>
      </c>
      <c r="B72" s="1"/>
      <c r="C72" s="1"/>
      <c r="D72" s="26"/>
      <c r="E72" s="26"/>
      <c r="F72" s="26"/>
      <c r="G72" s="27"/>
      <c r="H72" s="19"/>
    </row>
    <row r="73" spans="1:7" ht="15.75">
      <c r="A73" s="28" t="s">
        <v>93</v>
      </c>
      <c r="B73" s="1">
        <v>2500</v>
      </c>
      <c r="C73" s="28"/>
      <c r="D73" s="28"/>
      <c r="E73" s="28"/>
      <c r="F73" s="1"/>
      <c r="G73" s="18"/>
    </row>
    <row r="74" spans="1:7" ht="15.75">
      <c r="A74" s="28" t="s">
        <v>18</v>
      </c>
      <c r="B74" s="1">
        <v>1000</v>
      </c>
      <c r="C74" s="28"/>
      <c r="D74" s="28"/>
      <c r="E74" s="28"/>
      <c r="F74" s="1"/>
      <c r="G74" s="18"/>
    </row>
    <row r="75" spans="1:7" ht="15.75">
      <c r="A75" s="28" t="s">
        <v>21</v>
      </c>
      <c r="B75" s="1">
        <v>450</v>
      </c>
      <c r="C75" s="28"/>
      <c r="D75" s="28"/>
      <c r="E75" s="17"/>
      <c r="F75" s="1"/>
      <c r="G75" s="18"/>
    </row>
    <row r="76" spans="1:6" ht="15.75">
      <c r="A76" s="28" t="s">
        <v>10</v>
      </c>
      <c r="B76" s="1">
        <v>600</v>
      </c>
      <c r="C76" s="28"/>
      <c r="D76" s="28"/>
      <c r="E76" s="1"/>
      <c r="F76" s="18"/>
    </row>
    <row r="77" spans="1:7" ht="15.75">
      <c r="A77" s="28" t="s">
        <v>62</v>
      </c>
      <c r="B77" s="1">
        <v>400</v>
      </c>
      <c r="C77" s="28"/>
      <c r="D77" s="28"/>
      <c r="E77" s="17"/>
      <c r="F77" s="1"/>
      <c r="G77" s="18"/>
    </row>
    <row r="78" spans="1:7" ht="15.75">
      <c r="A78" s="28" t="s">
        <v>7</v>
      </c>
      <c r="B78" s="1">
        <v>20</v>
      </c>
      <c r="C78" s="1"/>
      <c r="D78" s="28"/>
      <c r="E78" s="1"/>
      <c r="F78" s="1"/>
      <c r="G78" s="18"/>
    </row>
    <row r="79" spans="1:8" ht="15.75">
      <c r="A79" s="28" t="s">
        <v>58</v>
      </c>
      <c r="B79" s="1">
        <v>200</v>
      </c>
      <c r="C79" s="1">
        <v>600</v>
      </c>
      <c r="D79" s="28"/>
      <c r="E79" s="1"/>
      <c r="F79" s="1"/>
      <c r="G79" s="18"/>
      <c r="H79" s="29"/>
    </row>
    <row r="80" spans="1:7" s="29" customFormat="1" ht="15.75">
      <c r="A80" s="28" t="s">
        <v>27</v>
      </c>
      <c r="B80" s="1">
        <v>150</v>
      </c>
      <c r="C80" s="1"/>
      <c r="D80" s="28"/>
      <c r="E80" s="17"/>
      <c r="F80" s="30"/>
      <c r="G80" s="31"/>
    </row>
    <row r="81" spans="1:8" s="29" customFormat="1" ht="15.75">
      <c r="A81" s="28" t="s">
        <v>38</v>
      </c>
      <c r="B81" s="1">
        <v>300</v>
      </c>
      <c r="C81" s="1">
        <v>480</v>
      </c>
      <c r="D81" s="28"/>
      <c r="E81" s="17"/>
      <c r="F81" s="30"/>
      <c r="G81" s="31"/>
      <c r="H81" s="19"/>
    </row>
    <row r="82" spans="1:7" ht="15.75">
      <c r="A82" s="28" t="s">
        <v>20</v>
      </c>
      <c r="B82" s="1">
        <v>1000</v>
      </c>
      <c r="C82" s="1">
        <v>370</v>
      </c>
      <c r="D82" s="28"/>
      <c r="E82" s="1"/>
      <c r="F82" s="1"/>
      <c r="G82" s="18"/>
    </row>
    <row r="83" spans="1:7" ht="15.75">
      <c r="A83" s="28" t="s">
        <v>8</v>
      </c>
      <c r="B83" s="1">
        <v>100</v>
      </c>
      <c r="C83" s="1"/>
      <c r="D83" s="28"/>
      <c r="E83" s="17"/>
      <c r="F83" s="17"/>
      <c r="G83" s="32"/>
    </row>
    <row r="84" spans="1:7" ht="15.75">
      <c r="A84" s="28" t="s">
        <v>9</v>
      </c>
      <c r="B84" s="1">
        <v>2300</v>
      </c>
      <c r="C84" s="1"/>
      <c r="D84" s="28"/>
      <c r="E84" s="1"/>
      <c r="F84" s="17"/>
      <c r="G84" s="32"/>
    </row>
    <row r="85" spans="1:8" ht="15.75">
      <c r="A85" s="28" t="s">
        <v>36</v>
      </c>
      <c r="B85" s="1">
        <v>250</v>
      </c>
      <c r="C85" s="1"/>
      <c r="D85" s="28"/>
      <c r="E85" s="1"/>
      <c r="F85" s="17"/>
      <c r="G85" s="32"/>
      <c r="H85" s="21"/>
    </row>
    <row r="86" spans="1:7" ht="15.75">
      <c r="A86" s="28" t="s">
        <v>44</v>
      </c>
      <c r="B86" s="1">
        <v>1500</v>
      </c>
      <c r="C86" s="1">
        <v>1500</v>
      </c>
      <c r="D86" s="33"/>
      <c r="E86" s="1"/>
      <c r="F86" s="1"/>
      <c r="G86" s="18"/>
    </row>
    <row r="87" spans="1:7" ht="15.75">
      <c r="A87" s="28" t="s">
        <v>45</v>
      </c>
      <c r="B87" s="1">
        <v>2500</v>
      </c>
      <c r="C87" s="1">
        <v>2000</v>
      </c>
      <c r="D87" s="28"/>
      <c r="E87" s="1"/>
      <c r="F87" s="1"/>
      <c r="G87" s="18"/>
    </row>
    <row r="88" spans="1:6" ht="15.75">
      <c r="A88" s="28" t="s">
        <v>43</v>
      </c>
      <c r="B88" s="1">
        <v>6000</v>
      </c>
      <c r="C88" s="1"/>
      <c r="D88" s="28"/>
      <c r="E88" s="1"/>
      <c r="F88" s="18"/>
    </row>
    <row r="89" spans="1:7" ht="15.75">
      <c r="A89" s="28" t="s">
        <v>59</v>
      </c>
      <c r="B89" s="1">
        <v>8000</v>
      </c>
      <c r="C89" s="1">
        <v>10000</v>
      </c>
      <c r="D89" s="28"/>
      <c r="E89" s="1"/>
      <c r="F89" s="1"/>
      <c r="G89" s="18"/>
    </row>
    <row r="90" spans="1:7" ht="15.75">
      <c r="A90" s="28" t="s">
        <v>42</v>
      </c>
      <c r="B90" s="1">
        <v>1500</v>
      </c>
      <c r="C90" s="1"/>
      <c r="D90" s="28"/>
      <c r="E90" s="1"/>
      <c r="F90" s="1"/>
      <c r="G90" s="18"/>
    </row>
    <row r="91" spans="1:7" ht="15.75">
      <c r="A91" s="28" t="s">
        <v>60</v>
      </c>
      <c r="B91" s="1">
        <v>2500</v>
      </c>
      <c r="C91" s="1"/>
      <c r="D91" s="28"/>
      <c r="E91" s="1"/>
      <c r="F91" s="1"/>
      <c r="G91" s="18"/>
    </row>
    <row r="92" spans="1:7" ht="15.75">
      <c r="A92" s="28" t="s">
        <v>61</v>
      </c>
      <c r="B92" s="1">
        <v>4000</v>
      </c>
      <c r="C92" s="1">
        <v>4000</v>
      </c>
      <c r="D92" s="28"/>
      <c r="E92" s="1"/>
      <c r="F92" s="1"/>
      <c r="G92" s="18"/>
    </row>
    <row r="93" spans="1:7" ht="15.75">
      <c r="A93" s="28" t="s">
        <v>33</v>
      </c>
      <c r="B93" s="1">
        <v>250</v>
      </c>
      <c r="C93" s="1"/>
      <c r="D93" s="28"/>
      <c r="E93" s="1"/>
      <c r="F93" s="1"/>
      <c r="G93" s="18"/>
    </row>
    <row r="94" spans="1:8" s="36" customFormat="1" ht="15.75">
      <c r="A94" s="16" t="s">
        <v>23</v>
      </c>
      <c r="B94" s="1">
        <f>SUM(B73:B93)</f>
        <v>35520</v>
      </c>
      <c r="C94" s="1"/>
      <c r="D94" s="16"/>
      <c r="E94" s="23"/>
      <c r="F94" s="34"/>
      <c r="G94" s="35"/>
      <c r="H94" s="19"/>
    </row>
    <row r="95" spans="1:8" s="36" customFormat="1" ht="15.75">
      <c r="A95" s="16" t="s">
        <v>46</v>
      </c>
      <c r="B95" s="23">
        <f>B71+B94</f>
        <v>132323.66999999998</v>
      </c>
      <c r="C95" s="39">
        <f>SUM(C6:C92)</f>
        <v>62231.22</v>
      </c>
      <c r="D95" s="16"/>
      <c r="E95" s="23"/>
      <c r="F95" s="34"/>
      <c r="G95" s="35"/>
      <c r="H95" s="19"/>
    </row>
    <row r="96" spans="1:7" ht="14.25" customHeight="1">
      <c r="A96" s="20" t="s">
        <v>13</v>
      </c>
      <c r="B96" s="1">
        <f>B95*0.1</f>
        <v>13232.366999999998</v>
      </c>
      <c r="C96" s="1"/>
      <c r="D96" s="20"/>
      <c r="E96" s="17"/>
      <c r="F96" s="1"/>
      <c r="G96" s="18"/>
    </row>
    <row r="97" spans="1:7" ht="20.25" customHeight="1">
      <c r="A97" s="20" t="s">
        <v>48</v>
      </c>
      <c r="B97" s="1">
        <f>B95+B96</f>
        <v>145556.03699999998</v>
      </c>
      <c r="C97" s="22">
        <f>C95+C96</f>
        <v>62231.22</v>
      </c>
      <c r="D97" s="22">
        <f>B97+C97</f>
        <v>207787.25699999998</v>
      </c>
      <c r="E97" s="17"/>
      <c r="F97" s="17"/>
      <c r="G97" s="32"/>
    </row>
    <row r="98" spans="1:7" ht="22.5" customHeight="1">
      <c r="A98" s="20" t="s">
        <v>22</v>
      </c>
      <c r="B98" s="20"/>
      <c r="C98" s="20"/>
      <c r="D98" s="20"/>
      <c r="E98" s="1"/>
      <c r="F98" s="1"/>
      <c r="G98" s="18"/>
    </row>
    <row r="100" spans="1:7" ht="30.75" customHeight="1">
      <c r="A100" s="37"/>
      <c r="B100" s="37"/>
      <c r="C100" s="37"/>
      <c r="D100" s="37"/>
      <c r="E100" s="7"/>
      <c r="F100" s="7"/>
      <c r="G100" s="7"/>
    </row>
    <row r="101" spans="1:7" ht="28.5" customHeight="1">
      <c r="A101" s="7"/>
      <c r="B101" s="7"/>
      <c r="C101" s="7"/>
      <c r="D101" s="7"/>
      <c r="E101" s="7"/>
      <c r="F101" s="7"/>
      <c r="G101" s="7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K14" sqref="K14"/>
    </sheetView>
  </sheetViews>
  <sheetFormatPr defaultColWidth="9.140625" defaultRowHeight="12.75"/>
  <sheetData>
    <row r="2" ht="15">
      <c r="A2" s="40" t="s">
        <v>82</v>
      </c>
    </row>
    <row r="3" spans="1:8" ht="12.75">
      <c r="A3" s="41"/>
      <c r="B3" s="41"/>
      <c r="C3" s="41"/>
      <c r="D3" s="41"/>
      <c r="E3" s="41"/>
      <c r="F3" s="41"/>
      <c r="G3" s="41"/>
      <c r="H3" s="41"/>
    </row>
    <row r="4" spans="1:8" ht="15">
      <c r="A4" s="42" t="s">
        <v>83</v>
      </c>
      <c r="B4" s="43"/>
      <c r="C4" s="43"/>
      <c r="D4" s="43"/>
      <c r="E4" s="43"/>
      <c r="F4" s="43"/>
      <c r="G4" s="43"/>
      <c r="H4" s="43"/>
    </row>
    <row r="5" spans="1:8" ht="12.75">
      <c r="A5" s="41"/>
      <c r="B5" s="41"/>
      <c r="C5" s="41"/>
      <c r="D5" s="41"/>
      <c r="E5" s="41"/>
      <c r="F5" s="41"/>
      <c r="G5" s="41"/>
      <c r="H5" s="41"/>
    </row>
    <row r="6" spans="1:8" ht="12.75">
      <c r="A6" s="44" t="s">
        <v>70</v>
      </c>
      <c r="H6" s="45"/>
    </row>
    <row r="7" spans="1:8" ht="12.75">
      <c r="A7" t="s">
        <v>71</v>
      </c>
      <c r="D7" t="s">
        <v>72</v>
      </c>
      <c r="H7" s="50">
        <v>720</v>
      </c>
    </row>
    <row r="8" spans="1:8" ht="12.75">
      <c r="A8" t="s">
        <v>73</v>
      </c>
      <c r="D8" t="s">
        <v>91</v>
      </c>
      <c r="H8" s="50">
        <v>210</v>
      </c>
    </row>
    <row r="9" spans="1:8" ht="12.75">
      <c r="A9" t="s">
        <v>74</v>
      </c>
      <c r="D9" t="s">
        <v>75</v>
      </c>
      <c r="H9" s="50">
        <v>1050</v>
      </c>
    </row>
    <row r="10" ht="12.75">
      <c r="A10" t="s">
        <v>95</v>
      </c>
    </row>
    <row r="11" spans="1:8" ht="12.75">
      <c r="A11" t="s">
        <v>94</v>
      </c>
      <c r="D11" t="s">
        <v>79</v>
      </c>
      <c r="H11" s="50">
        <v>904</v>
      </c>
    </row>
    <row r="13" ht="12.75">
      <c r="A13" s="44" t="s">
        <v>76</v>
      </c>
    </row>
    <row r="14" spans="1:8" ht="12.75">
      <c r="A14" t="s">
        <v>77</v>
      </c>
      <c r="D14" t="s">
        <v>78</v>
      </c>
      <c r="H14" s="50">
        <v>200</v>
      </c>
    </row>
    <row r="15" ht="12.75">
      <c r="H15" s="50"/>
    </row>
    <row r="17" spans="1:8" ht="13.5" customHeight="1">
      <c r="A17" s="46"/>
      <c r="H17" s="47"/>
    </row>
    <row r="19" spans="1:8" ht="15">
      <c r="A19" s="42" t="s">
        <v>84</v>
      </c>
      <c r="B19" s="43"/>
      <c r="C19" s="43"/>
      <c r="D19" s="43"/>
      <c r="E19" s="43"/>
      <c r="F19" s="43"/>
      <c r="G19" s="43"/>
      <c r="H19" s="43"/>
    </row>
    <row r="21" ht="12.75">
      <c r="A21" s="44" t="s">
        <v>70</v>
      </c>
    </row>
    <row r="22" spans="1:8" ht="12.75">
      <c r="A22" t="s">
        <v>74</v>
      </c>
      <c r="D22" t="s">
        <v>90</v>
      </c>
      <c r="H22" s="50">
        <v>1000</v>
      </c>
    </row>
    <row r="23" spans="1:8" ht="12.75">
      <c r="A23" t="s">
        <v>73</v>
      </c>
      <c r="D23" t="s">
        <v>89</v>
      </c>
      <c r="H23" s="50">
        <v>180</v>
      </c>
    </row>
    <row r="25" ht="12.75">
      <c r="A25" s="44" t="s">
        <v>76</v>
      </c>
    </row>
    <row r="26" spans="1:8" ht="12.75">
      <c r="A26" t="s">
        <v>96</v>
      </c>
      <c r="E26" t="s">
        <v>88</v>
      </c>
      <c r="H26" s="50">
        <v>400</v>
      </c>
    </row>
    <row r="27" spans="1:8" ht="12.75">
      <c r="A27" t="s">
        <v>80</v>
      </c>
      <c r="D27" t="s">
        <v>86</v>
      </c>
      <c r="H27" s="50">
        <v>201</v>
      </c>
    </row>
    <row r="28" spans="1:8" ht="12.75">
      <c r="A28" t="s">
        <v>81</v>
      </c>
      <c r="D28" t="s">
        <v>87</v>
      </c>
      <c r="H28" s="50">
        <v>135</v>
      </c>
    </row>
    <row r="30" spans="1:8" ht="15">
      <c r="A30" s="42" t="s">
        <v>92</v>
      </c>
      <c r="B30" s="43"/>
      <c r="C30" s="43"/>
      <c r="D30" s="43"/>
      <c r="E30" s="43"/>
      <c r="F30" s="43"/>
      <c r="G30" s="43"/>
      <c r="H30" s="51">
        <v>1000</v>
      </c>
    </row>
    <row r="32" spans="1:5" ht="12.75">
      <c r="A32" s="48"/>
      <c r="E32" s="48"/>
    </row>
    <row r="33" spans="1:8" ht="12.75">
      <c r="A33" s="49" t="s">
        <v>85</v>
      </c>
      <c r="B33" s="43"/>
      <c r="C33" s="43"/>
      <c r="D33" s="43"/>
      <c r="E33" s="43"/>
      <c r="F33" s="43"/>
      <c r="G33" s="43"/>
      <c r="H33" s="52">
        <f>SUM(H7:H30)</f>
        <v>6000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CCE</cp:lastModifiedBy>
  <cp:lastPrinted>2010-09-03T15:29:00Z</cp:lastPrinted>
  <dcterms:created xsi:type="dcterms:W3CDTF">2009-12-02T19:45:31Z</dcterms:created>
  <dcterms:modified xsi:type="dcterms:W3CDTF">2010-09-15T19:45:10Z</dcterms:modified>
  <cp:category/>
  <cp:version/>
  <cp:contentType/>
  <cp:contentStatus/>
</cp:coreProperties>
</file>